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д2б" sheetId="1" r:id="rId1"/>
  </sheets>
  <definedNames>
    <definedName name="_xlnm.Print_Area" localSheetId="0">'д2б'!$A$1:$G$113</definedName>
  </definedNames>
  <calcPr fullCalcOnLoad="1"/>
</workbook>
</file>

<file path=xl/sharedStrings.xml><?xml version="1.0" encoding="utf-8"?>
<sst xmlns="http://schemas.openxmlformats.org/spreadsheetml/2006/main" count="264" uniqueCount="165">
  <si>
    <t>ПРИЛОЖЕНИЕ №1</t>
  </si>
  <si>
    <t>к Договору управления</t>
  </si>
  <si>
    <t>многоквартирным домом</t>
  </si>
  <si>
    <t>ул.Дениса Давыдова,  д.2б</t>
  </si>
  <si>
    <t>от "____" ___________20__г,</t>
  </si>
  <si>
    <t>ПЕРЕЧЕНЬ И ПЕРИОДИЧНОСТЬ РАБОТ И УСЛУГ ПО СОДЕРЖАНИЮ И ТЕКУЩЕМУ</t>
  </si>
  <si>
    <t>РЕМОНТУ ОБЩЕГО ИМУЩЕСТВА МНОГОКВАРТИРНОГО ДОМА НА 2013 год.</t>
  </si>
  <si>
    <t xml:space="preserve">Технические характеристики дома: </t>
  </si>
  <si>
    <t>Сальдо на начало периода (руб.)</t>
  </si>
  <si>
    <t>X</t>
  </si>
  <si>
    <t>Всего расходы</t>
  </si>
  <si>
    <t>409702.10</t>
  </si>
  <si>
    <t>Площадь подвала:</t>
  </si>
  <si>
    <t>695.60</t>
  </si>
  <si>
    <t>Доход за период (руб.)</t>
  </si>
  <si>
    <t>0.00</t>
  </si>
  <si>
    <t>Площадь дома</t>
  </si>
  <si>
    <t>2041.70</t>
  </si>
  <si>
    <t>Площадь кровли:</t>
  </si>
  <si>
    <t>928.60</t>
  </si>
  <si>
    <t>Затраты за период (руб.)</t>
  </si>
  <si>
    <t>Кол-во чел:</t>
  </si>
  <si>
    <t>100.00</t>
  </si>
  <si>
    <t>Сальдо на конец периода (руб.)</t>
  </si>
  <si>
    <t>Виды работ</t>
  </si>
  <si>
    <t>ЕИ</t>
  </si>
  <si>
    <t>Периодичность</t>
  </si>
  <si>
    <t>Объем</t>
  </si>
  <si>
    <t>Сумма</t>
  </si>
  <si>
    <t>Весь период</t>
  </si>
  <si>
    <t>РАСХОД</t>
  </si>
  <si>
    <t>Содержание жилья</t>
  </si>
  <si>
    <t>Благоустройство придомовой территории</t>
  </si>
  <si>
    <t>Подготовка домов к сезонной эксплуатации</t>
  </si>
  <si>
    <t>Работы по подготовке домов к весенне-летнему сезону</t>
  </si>
  <si>
    <t xml:space="preserve">Заделка, раскрытие вентиляционных продухов в цоколях зданий </t>
  </si>
  <si>
    <t>шт.</t>
  </si>
  <si>
    <t>2 раза в год</t>
  </si>
  <si>
    <t>6.00</t>
  </si>
  <si>
    <t xml:space="preserve">Консервация системы центрального отопления </t>
  </si>
  <si>
    <t>п.м.</t>
  </si>
  <si>
    <t>1 раз в год</t>
  </si>
  <si>
    <t>1171.00</t>
  </si>
  <si>
    <t>Работы по подготовке домов к осенне-зимнему сезону</t>
  </si>
  <si>
    <t xml:space="preserve">Гидравлические испытания системы отопления </t>
  </si>
  <si>
    <t>Промывка трубопроводов системы отопления</t>
  </si>
  <si>
    <t>757.00</t>
  </si>
  <si>
    <t>Работы и услуги, выполняемые по договорам со специализированными организациями</t>
  </si>
  <si>
    <t>Работы и услуги по договорам</t>
  </si>
  <si>
    <t xml:space="preserve">Дезинсекция </t>
  </si>
  <si>
    <t>кв.м</t>
  </si>
  <si>
    <t xml:space="preserve">Дератизация </t>
  </si>
  <si>
    <t xml:space="preserve">Техобслуживание узлов учета </t>
  </si>
  <si>
    <t>Работы прочие</t>
  </si>
  <si>
    <t xml:space="preserve">Начисление и прием платежей </t>
  </si>
  <si>
    <t>2310.80</t>
  </si>
  <si>
    <t xml:space="preserve">Ночная аварийная служба </t>
  </si>
  <si>
    <t xml:space="preserve">Управление (УК) </t>
  </si>
  <si>
    <t>Ремонт инженерного оборудования</t>
  </si>
  <si>
    <t>Ремонт системы вентиляции</t>
  </si>
  <si>
    <t>Санитарное содержание</t>
  </si>
  <si>
    <t>Вывоз мусора</t>
  </si>
  <si>
    <t xml:space="preserve">Вывоз КГМ </t>
  </si>
  <si>
    <t>Уборка лестничных клеток</t>
  </si>
  <si>
    <t xml:space="preserve">Влажное подметание лестничных площадок и маршей выше 3 этажа </t>
  </si>
  <si>
    <t>3 раза в месяц</t>
  </si>
  <si>
    <t>192.00</t>
  </si>
  <si>
    <t xml:space="preserve">Влажное подметание лестничных площадок и маршей нижних трех этажей </t>
  </si>
  <si>
    <t>288.00</t>
  </si>
  <si>
    <t xml:space="preserve">Мытье лестничных площадок и маршей выше 3 этажа </t>
  </si>
  <si>
    <t>1 раз в месяц</t>
  </si>
  <si>
    <t xml:space="preserve">Мытье лестничных площадок и маршей нижних трех этажей </t>
  </si>
  <si>
    <t>Уборка придомовой территории</t>
  </si>
  <si>
    <t xml:space="preserve">Выкашивание газонов </t>
  </si>
  <si>
    <t>1442.00</t>
  </si>
  <si>
    <t xml:space="preserve">Механизированная уборка территории зимой </t>
  </si>
  <si>
    <t xml:space="preserve">Очистка территорий от наледи и льда </t>
  </si>
  <si>
    <t>1370.30</t>
  </si>
  <si>
    <t xml:space="preserve">Подметание территории (н) </t>
  </si>
  <si>
    <t>22 в месяц</t>
  </si>
  <si>
    <t>2055.20</t>
  </si>
  <si>
    <t xml:space="preserve">Подметание, сдвигание снега </t>
  </si>
  <si>
    <t xml:space="preserve">Посыпка территории песком/смесью из песка с хлоридами во время гололеда (н) </t>
  </si>
  <si>
    <t xml:space="preserve">Уборка контейнерных площадок от мусора зимой </t>
  </si>
  <si>
    <t>4.00</t>
  </si>
  <si>
    <t xml:space="preserve">Уборка контейнерных площадок от мусора летом (н) </t>
  </si>
  <si>
    <t xml:space="preserve">Уборка мусора с газонов </t>
  </si>
  <si>
    <t>Техническое обслуживание инженерного оборудования</t>
  </si>
  <si>
    <t>Обслуживание системы ГВС, ХВС</t>
  </si>
  <si>
    <t xml:space="preserve">+ Непредвиденный ремонт системы ХГВС, в т.ч. ликвидация порывов, подтеканий трубопроводов и запорной арматуры </t>
  </si>
  <si>
    <t xml:space="preserve">Проверка состояния трубопроводов системы ХГВС </t>
  </si>
  <si>
    <t>м</t>
  </si>
  <si>
    <t>368.00</t>
  </si>
  <si>
    <t>Обслуживание системы канализации</t>
  </si>
  <si>
    <t xml:space="preserve">+ Непредвиденный ремонт системы канализации, в т.ч. ликвидация порывов, подтеканий трубопроводов, подчеканка раструбов канализационных стояков, устранение засоров трубопроводов </t>
  </si>
  <si>
    <t xml:space="preserve">Проверка канализационных вытяжек, прочистка при необходимости </t>
  </si>
  <si>
    <t>11.00</t>
  </si>
  <si>
    <t xml:space="preserve">Проверка состояния трубопроводов системы канализования </t>
  </si>
  <si>
    <t>156.00</t>
  </si>
  <si>
    <t xml:space="preserve">Прочистка  трубопроводов системы канализования </t>
  </si>
  <si>
    <t>152.00</t>
  </si>
  <si>
    <t>Обслуживание системы отопления</t>
  </si>
  <si>
    <t xml:space="preserve">+ Непредвиденный ремонт системы отопления </t>
  </si>
  <si>
    <t xml:space="preserve">Ликвидация воздушных пробок в стояках отопления (н) </t>
  </si>
  <si>
    <t>30.00</t>
  </si>
  <si>
    <t xml:space="preserve">Притирка задвижек </t>
  </si>
  <si>
    <t>8.00</t>
  </si>
  <si>
    <t xml:space="preserve">Проверка состояния запорно-регулирующей арматуры СО </t>
  </si>
  <si>
    <t xml:space="preserve">Проверка состояния отопительных приборов в МОП </t>
  </si>
  <si>
    <t>7.00</t>
  </si>
  <si>
    <t xml:space="preserve">Проверка состояния трубопроводов СО в подвале/на чердаке </t>
  </si>
  <si>
    <t>414.00</t>
  </si>
  <si>
    <t xml:space="preserve">Прочистка грязевиков </t>
  </si>
  <si>
    <t>2.00</t>
  </si>
  <si>
    <t xml:space="preserve">Снятие показаний с контрольно-измерительных приборов (манометры, термометры) </t>
  </si>
  <si>
    <t>прибор</t>
  </si>
  <si>
    <t>1 в месяц</t>
  </si>
  <si>
    <t>12.00</t>
  </si>
  <si>
    <t xml:space="preserve">Снятие показаний с приборов учета </t>
  </si>
  <si>
    <t xml:space="preserve">Технический осмотр с мелким ремонтом изоляции трубопроводов (н) </t>
  </si>
  <si>
    <t>591.00</t>
  </si>
  <si>
    <t xml:space="preserve">Уплотнение сгонов СО без разборки </t>
  </si>
  <si>
    <t>102.00</t>
  </si>
  <si>
    <t>Обслуживание системы электроснабжения</t>
  </si>
  <si>
    <t xml:space="preserve">+ Непредвиденный ремонт системы электроснабжения </t>
  </si>
  <si>
    <t xml:space="preserve">Замена перегоревших электроламп (н) </t>
  </si>
  <si>
    <t xml:space="preserve">Осмотр ВРУ вводных и этажных шкафов с подтяжкой контактных соединений, прочисткой клемм и соединений и проверкой надежности заземляющих контактов и соединений </t>
  </si>
  <si>
    <t>Осмотр и профилактика линий электрических сетей, арматуры и электрооборудования (выключателей, пакетных переключателей, пускателей и т.д.) в технических подвалах, подпольях и на чердаке, в т.ч. распаянных и протяжных коробок и ящиков с удалением из них вл</t>
  </si>
  <si>
    <t>217.00</t>
  </si>
  <si>
    <t xml:space="preserve">Осмотр и профилактика электрощитовых/силовых установок (н) </t>
  </si>
  <si>
    <t xml:space="preserve">Осмотр общедомовых электрических сетей и этажных щитков с подтяжкой контактных соединений, прочисткой клемм и соединений и проверкой надежности заземляющих контактов и соединений </t>
  </si>
  <si>
    <t>13.00</t>
  </si>
  <si>
    <t xml:space="preserve">Осмотр состояния осветительной арматуры (выключателей, светильников над входом в подъезд, в тамбуре, межэтажных светильников, лампочек и арматуры) </t>
  </si>
  <si>
    <t>этаж</t>
  </si>
  <si>
    <t>9.00</t>
  </si>
  <si>
    <t xml:space="preserve">Укрепление и техническое обслуживание выключателей в помещениях общего пользования </t>
  </si>
  <si>
    <t>10.00</t>
  </si>
  <si>
    <t>Техническое обслуживание конструктивных элементов здания</t>
  </si>
  <si>
    <t>Обслуживание конструктивных элементов здания</t>
  </si>
  <si>
    <t xml:space="preserve">Непредвиденный ремонт конструктивных элементов здания </t>
  </si>
  <si>
    <t xml:space="preserve">Осмотр конструктивных элементов здания в комплексе (кровля, окна, двери, фундамент) с составлением дефектной ведомости </t>
  </si>
  <si>
    <t xml:space="preserve">Очистка водосточных воронок от снега и наледи </t>
  </si>
  <si>
    <t xml:space="preserve">Очистка козырьков подъездов от снега, наледи и мусора </t>
  </si>
  <si>
    <t>3.00</t>
  </si>
  <si>
    <t xml:space="preserve">Очистка кровли от мусора, грязи, листьев </t>
  </si>
  <si>
    <t xml:space="preserve">Очистка чердака от мусора </t>
  </si>
  <si>
    <t xml:space="preserve">Прочистка водосточных труб и желобов внешнего водостока </t>
  </si>
  <si>
    <t>160.00</t>
  </si>
  <si>
    <t xml:space="preserve">Удаление снега с кровель </t>
  </si>
  <si>
    <t xml:space="preserve">Удаление сосулек и наледи с кровель </t>
  </si>
  <si>
    <t>Текущий ремонт</t>
  </si>
  <si>
    <t>Ремонт лест. клеток, тамбуров</t>
  </si>
  <si>
    <t>Замена тамбурных дверн.блоков</t>
  </si>
  <si>
    <t>Установка малых форм</t>
  </si>
  <si>
    <t>Ремонт отмостки</t>
  </si>
  <si>
    <t>Ремонт бетонных полов в тамбурах</t>
  </si>
  <si>
    <t>Вывоз ТБО</t>
  </si>
  <si>
    <t xml:space="preserve">Вывоз ТБО </t>
  </si>
  <si>
    <t>чел.</t>
  </si>
  <si>
    <t>Уполномоченный представитель собственников  _______________________/_____________/</t>
  </si>
  <si>
    <t>помещений</t>
  </si>
  <si>
    <r>
      <t>Расчетная плата на 1 м</t>
    </r>
    <r>
      <rPr>
        <vertAlign val="superscript"/>
        <sz val="7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мес.</t>
    </r>
  </si>
  <si>
    <r>
      <t>Плата за 1 м</t>
    </r>
    <r>
      <rPr>
        <vertAlign val="superscript"/>
        <sz val="7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в мес.</t>
    </r>
  </si>
  <si>
    <t>"01" января 2013г.</t>
  </si>
  <si>
    <t>Директор ООО УК "Жилфондсервис"    _____________________ / В.К.Бородин     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</si>
</sst>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"/>
    <numFmt numFmtId="177" formatCode="#,###.00"/>
    <numFmt numFmtId="178" formatCode="#,##0.00;\-#,##0.00"/>
    <numFmt numFmtId="179" formatCode="#,##0.00;[Red]#,##0.00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9"/>
      <name val="Arial Cyr"/>
      <family val="0"/>
    </font>
    <font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0"/>
      <name val="Times New Roman"/>
      <family val="1"/>
    </font>
    <font>
      <b/>
      <sz val="9"/>
      <color indexed="21"/>
      <name val="Times New Roman"/>
      <family val="1"/>
    </font>
    <font>
      <sz val="11"/>
      <color indexed="21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4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53" applyFont="1">
      <alignment/>
      <protection/>
    </xf>
    <xf numFmtId="0" fontId="35" fillId="0" borderId="0" xfId="53" applyFont="1" applyFill="1" applyAlignment="1">
      <alignment horizontal="left"/>
      <protection/>
    </xf>
    <xf numFmtId="4" fontId="35" fillId="0" borderId="0" xfId="53" applyNumberFormat="1" applyFont="1" applyFill="1" applyAlignment="1">
      <alignment horizontal="left"/>
      <protection/>
    </xf>
    <xf numFmtId="4" fontId="35" fillId="0" borderId="0" xfId="53" applyNumberFormat="1" applyFont="1" applyFill="1" applyAlignment="1">
      <alignment horizontal="center"/>
      <protection/>
    </xf>
    <xf numFmtId="0" fontId="36" fillId="0" borderId="0" xfId="53" applyFont="1">
      <alignment/>
      <protection/>
    </xf>
    <xf numFmtId="0" fontId="37" fillId="0" borderId="0" xfId="53" applyFont="1">
      <alignment/>
      <protection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38" fillId="0" borderId="0" xfId="0" applyFont="1" applyFill="1" applyAlignment="1">
      <alignment/>
    </xf>
    <xf numFmtId="4" fontId="26" fillId="0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right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right" wrapText="1"/>
    </xf>
    <xf numFmtId="0" fontId="40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4" fontId="44" fillId="0" borderId="13" xfId="0" applyNumberFormat="1" applyFont="1" applyBorder="1" applyAlignment="1">
      <alignment horizontal="right" wrapText="1"/>
    </xf>
    <xf numFmtId="4" fontId="45" fillId="0" borderId="13" xfId="0" applyNumberFormat="1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4" fontId="46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3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4" fontId="49" fillId="0" borderId="13" xfId="0" applyNumberFormat="1" applyFont="1" applyBorder="1" applyAlignment="1">
      <alignment horizontal="right" wrapText="1"/>
    </xf>
    <xf numFmtId="0" fontId="50" fillId="0" borderId="0" xfId="0" applyFont="1" applyAlignment="1">
      <alignment/>
    </xf>
    <xf numFmtId="0" fontId="0" fillId="0" borderId="13" xfId="0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0" fontId="51" fillId="0" borderId="13" xfId="54" applyFont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51" fillId="0" borderId="13" xfId="53" applyFont="1" applyBorder="1" applyAlignment="1">
      <alignment wrapText="1"/>
      <protection/>
    </xf>
    <xf numFmtId="0" fontId="51" fillId="0" borderId="13" xfId="54" applyFont="1" applyBorder="1" applyAlignment="1">
      <alignment wrapText="1"/>
      <protection/>
    </xf>
    <xf numFmtId="0" fontId="43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4" fontId="32" fillId="0" borderId="0" xfId="0" applyNumberFormat="1" applyFont="1" applyFill="1" applyAlignment="1">
      <alignment horizontal="center" wrapText="1"/>
    </xf>
    <xf numFmtId="0" fontId="44" fillId="0" borderId="13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4" fontId="39" fillId="0" borderId="15" xfId="0" applyNumberFormat="1" applyFont="1" applyBorder="1" applyAlignment="1">
      <alignment horizontal="center" wrapText="1"/>
    </xf>
    <xf numFmtId="4" fontId="39" fillId="0" borderId="12" xfId="0" applyNumberFormat="1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 indent="2"/>
    </xf>
    <xf numFmtId="0" fontId="3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8-1тариф 2012 комф" xfId="53"/>
    <cellStyle name="Обычный_дениса 2 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119"/>
  <sheetViews>
    <sheetView tabSelected="1" view="pageBreakPreview" zoomScale="145" zoomScaleSheetLayoutView="145" workbookViewId="0" topLeftCell="A1">
      <selection activeCell="M119" sqref="M119"/>
    </sheetView>
  </sheetViews>
  <sheetFormatPr defaultColWidth="9.140625" defaultRowHeight="15"/>
  <cols>
    <col min="1" max="1" width="1.28515625" style="0" customWidth="1"/>
    <col min="2" max="2" width="36.00390625" style="0" customWidth="1"/>
    <col min="4" max="4" width="15.57421875" style="0" customWidth="1"/>
    <col min="5" max="5" width="9.8515625" style="0" customWidth="1"/>
    <col min="6" max="6" width="12.140625" style="0" customWidth="1"/>
    <col min="7" max="7" width="10.00390625" style="0" bestFit="1" customWidth="1"/>
  </cols>
  <sheetData>
    <row r="1" spans="1:8" s="3" customFormat="1" ht="15.75">
      <c r="A1" s="1"/>
      <c r="B1" s="2"/>
      <c r="D1" s="4"/>
      <c r="E1" s="5" t="s">
        <v>0</v>
      </c>
      <c r="F1" s="4"/>
      <c r="H1" s="6"/>
    </row>
    <row r="2" spans="1:8" s="3" customFormat="1" ht="15.75">
      <c r="A2" s="1"/>
      <c r="B2" s="2"/>
      <c r="D2" s="4"/>
      <c r="E2" s="7" t="s">
        <v>1</v>
      </c>
      <c r="F2" s="4"/>
      <c r="H2" s="6"/>
    </row>
    <row r="3" spans="1:8" s="3" customFormat="1" ht="15.75">
      <c r="A3" s="1"/>
      <c r="B3" s="2"/>
      <c r="D3" s="4"/>
      <c r="E3" s="7" t="s">
        <v>2</v>
      </c>
      <c r="F3" s="4"/>
      <c r="H3" s="6"/>
    </row>
    <row r="4" spans="1:8" s="3" customFormat="1" ht="15.75">
      <c r="A4" s="1"/>
      <c r="B4" s="2"/>
      <c r="C4" s="8"/>
      <c r="D4" s="4"/>
      <c r="E4" s="5" t="s">
        <v>3</v>
      </c>
      <c r="F4" s="4"/>
      <c r="H4" s="6"/>
    </row>
    <row r="5" spans="1:8" s="3" customFormat="1" ht="15.75">
      <c r="A5" s="1"/>
      <c r="B5" s="2"/>
      <c r="D5" s="4"/>
      <c r="E5" s="7" t="s">
        <v>4</v>
      </c>
      <c r="F5" s="4"/>
      <c r="H5" s="6"/>
    </row>
    <row r="6" spans="1:8" s="3" customFormat="1" ht="15.75">
      <c r="A6" s="1"/>
      <c r="B6" s="2"/>
      <c r="C6" s="9"/>
      <c r="D6" s="10"/>
      <c r="E6" s="11"/>
      <c r="F6" s="4"/>
      <c r="H6" s="6"/>
    </row>
    <row r="7" spans="1:9" s="19" customFormat="1" ht="18.75">
      <c r="A7" s="12"/>
      <c r="B7" s="13" t="s">
        <v>5</v>
      </c>
      <c r="C7" s="13"/>
      <c r="D7" s="14"/>
      <c r="E7" s="13"/>
      <c r="F7" s="15"/>
      <c r="G7" s="16"/>
      <c r="H7" s="17"/>
      <c r="I7" s="18"/>
    </row>
    <row r="8" spans="1:9" s="24" customFormat="1" ht="15.75">
      <c r="A8" s="20"/>
      <c r="B8" s="21" t="s">
        <v>6</v>
      </c>
      <c r="C8" s="21"/>
      <c r="D8" s="22"/>
      <c r="E8" s="21"/>
      <c r="F8" s="23"/>
      <c r="G8" s="23"/>
      <c r="I8" s="25"/>
    </row>
    <row r="9" spans="1:8" s="27" customFormat="1" ht="15.75">
      <c r="A9" s="2"/>
      <c r="B9" s="2"/>
      <c r="C9" s="2"/>
      <c r="D9" s="26"/>
      <c r="E9" s="2"/>
      <c r="H9" s="28"/>
    </row>
    <row r="10" spans="1:8" s="3" customFormat="1" ht="15.75">
      <c r="A10" s="2"/>
      <c r="B10" s="2"/>
      <c r="C10" s="2"/>
      <c r="D10" s="26"/>
      <c r="E10" s="29" t="s">
        <v>163</v>
      </c>
      <c r="H10" s="6"/>
    </row>
    <row r="11" ht="15.75" thickBot="1">
      <c r="A11" s="30"/>
    </row>
    <row r="12" spans="1:7" ht="24" thickBot="1">
      <c r="A12" s="64" t="s">
        <v>7</v>
      </c>
      <c r="B12" s="64"/>
      <c r="C12" s="31"/>
      <c r="D12" s="32" t="s">
        <v>8</v>
      </c>
      <c r="E12" s="33" t="s">
        <v>9</v>
      </c>
      <c r="F12" s="32" t="s">
        <v>10</v>
      </c>
      <c r="G12" s="33" t="s">
        <v>11</v>
      </c>
    </row>
    <row r="13" spans="2:7" ht="24" thickBot="1">
      <c r="B13" s="32" t="s">
        <v>12</v>
      </c>
      <c r="C13" s="33" t="s">
        <v>13</v>
      </c>
      <c r="D13" s="32" t="s">
        <v>14</v>
      </c>
      <c r="E13" s="33" t="s">
        <v>15</v>
      </c>
      <c r="F13" s="32" t="s">
        <v>16</v>
      </c>
      <c r="G13" s="33" t="s">
        <v>17</v>
      </c>
    </row>
    <row r="14" spans="2:7" ht="24" thickBot="1">
      <c r="B14" s="32" t="s">
        <v>18</v>
      </c>
      <c r="C14" s="33" t="s">
        <v>19</v>
      </c>
      <c r="D14" s="32" t="s">
        <v>20</v>
      </c>
      <c r="E14" s="33" t="s">
        <v>11</v>
      </c>
      <c r="F14" s="32" t="s">
        <v>161</v>
      </c>
      <c r="G14" s="65">
        <f>G20</f>
        <v>16.308748755122366</v>
      </c>
    </row>
    <row r="15" spans="2:7" ht="24" thickBot="1">
      <c r="B15" s="34" t="s">
        <v>21</v>
      </c>
      <c r="C15" s="35" t="s">
        <v>22</v>
      </c>
      <c r="D15" s="34" t="s">
        <v>23</v>
      </c>
      <c r="E15" s="35" t="s">
        <v>9</v>
      </c>
      <c r="F15" s="36"/>
      <c r="G15" s="66"/>
    </row>
    <row r="16" ht="15.75" thickBot="1">
      <c r="A16" s="37"/>
    </row>
    <row r="17" spans="1:7" ht="25.5" thickBot="1">
      <c r="A17" s="67" t="s">
        <v>24</v>
      </c>
      <c r="B17" s="68"/>
      <c r="C17" s="38" t="s">
        <v>25</v>
      </c>
      <c r="D17" s="38" t="s">
        <v>26</v>
      </c>
      <c r="E17" s="38" t="s">
        <v>27</v>
      </c>
      <c r="F17" s="38" t="s">
        <v>28</v>
      </c>
      <c r="G17" s="38" t="s">
        <v>162</v>
      </c>
    </row>
    <row r="18" spans="1:7" ht="15.75" thickBot="1">
      <c r="A18" s="70">
        <v>1</v>
      </c>
      <c r="B18" s="71"/>
      <c r="C18" s="39">
        <v>2</v>
      </c>
      <c r="D18" s="39">
        <v>3</v>
      </c>
      <c r="E18" s="39">
        <v>4</v>
      </c>
      <c r="F18" s="39">
        <v>5</v>
      </c>
      <c r="G18" s="39">
        <v>6</v>
      </c>
    </row>
    <row r="19" spans="1:7" ht="15">
      <c r="A19" s="69" t="s">
        <v>29</v>
      </c>
      <c r="B19" s="69"/>
      <c r="C19" s="69"/>
      <c r="D19" s="69"/>
      <c r="E19" s="69"/>
      <c r="F19" s="69"/>
      <c r="G19" s="69"/>
    </row>
    <row r="20" spans="1:7" ht="15">
      <c r="A20" s="63" t="s">
        <v>30</v>
      </c>
      <c r="B20" s="63"/>
      <c r="C20" s="63"/>
      <c r="D20" s="63"/>
      <c r="E20" s="63"/>
      <c r="F20" s="40">
        <f>F21+F112</f>
        <v>399555.27999999997</v>
      </c>
      <c r="G20" s="41">
        <f>G21+G112</f>
        <v>16.308748755122366</v>
      </c>
    </row>
    <row r="21" spans="1:8" s="45" customFormat="1" ht="14.25" customHeight="1">
      <c r="A21" s="72" t="s">
        <v>31</v>
      </c>
      <c r="B21" s="72"/>
      <c r="C21" s="72"/>
      <c r="D21" s="72"/>
      <c r="E21" s="72"/>
      <c r="F21" s="43">
        <f>F22+F26+F33+F38+F43+F46+F65+F95</f>
        <v>359405.27999999997</v>
      </c>
      <c r="G21" s="43">
        <f>G22+G26+G33+G38+G43+G46+G65+G95</f>
        <v>14.67</v>
      </c>
      <c r="H21" s="44">
        <v>2041.7</v>
      </c>
    </row>
    <row r="22" spans="1:8" s="47" customFormat="1" ht="0.75" customHeight="1" hidden="1">
      <c r="A22" s="73" t="s">
        <v>32</v>
      </c>
      <c r="B22" s="73"/>
      <c r="C22" s="73"/>
      <c r="D22" s="73"/>
      <c r="E22" s="73"/>
      <c r="F22" s="46">
        <f>F23</f>
        <v>0</v>
      </c>
      <c r="G22" s="46">
        <f>G23</f>
        <v>0</v>
      </c>
      <c r="H22" s="44">
        <v>2041.7</v>
      </c>
    </row>
    <row r="23" spans="1:8" s="49" customFormat="1" ht="15" hidden="1">
      <c r="A23" s="74" t="s">
        <v>32</v>
      </c>
      <c r="B23" s="74"/>
      <c r="C23" s="74"/>
      <c r="D23" s="74"/>
      <c r="E23" s="74"/>
      <c r="F23" s="48">
        <f>F24+F25</f>
        <v>0</v>
      </c>
      <c r="G23" s="48">
        <f>G24+G25</f>
        <v>0</v>
      </c>
      <c r="H23" s="44">
        <v>2041.7</v>
      </c>
    </row>
    <row r="24" spans="1:8" ht="15" hidden="1">
      <c r="A24" s="50"/>
      <c r="B24" s="51"/>
      <c r="C24" s="52"/>
      <c r="D24" s="52"/>
      <c r="E24" s="52"/>
      <c r="F24" s="53"/>
      <c r="G24" s="53"/>
      <c r="H24" s="44"/>
    </row>
    <row r="25" spans="1:8" ht="15" hidden="1">
      <c r="A25" s="50"/>
      <c r="B25" s="51"/>
      <c r="C25" s="52"/>
      <c r="D25" s="51"/>
      <c r="E25" s="51"/>
      <c r="F25" s="53"/>
      <c r="G25" s="53"/>
      <c r="H25" s="44"/>
    </row>
    <row r="26" spans="1:8" s="47" customFormat="1" ht="15.75" customHeight="1">
      <c r="A26" s="73" t="s">
        <v>33</v>
      </c>
      <c r="B26" s="73"/>
      <c r="C26" s="73"/>
      <c r="D26" s="73"/>
      <c r="E26" s="73"/>
      <c r="F26" s="46">
        <f>F27+F30</f>
        <v>19845.324</v>
      </c>
      <c r="G26" s="46">
        <f>G27+G30</f>
        <v>0.81</v>
      </c>
      <c r="H26" s="44">
        <v>2041.7</v>
      </c>
    </row>
    <row r="27" spans="1:8" s="49" customFormat="1" ht="17.25" customHeight="1">
      <c r="A27" s="74" t="s">
        <v>34</v>
      </c>
      <c r="B27" s="74"/>
      <c r="C27" s="74"/>
      <c r="D27" s="74"/>
      <c r="E27" s="74"/>
      <c r="F27" s="48">
        <f>F28+F29</f>
        <v>6860.112000000001</v>
      </c>
      <c r="G27" s="48">
        <f>G28+G29</f>
        <v>0.28</v>
      </c>
      <c r="H27" s="44">
        <v>2041.7</v>
      </c>
    </row>
    <row r="28" spans="1:8" ht="24.75">
      <c r="A28" s="50"/>
      <c r="B28" s="51" t="s">
        <v>35</v>
      </c>
      <c r="C28" s="52" t="s">
        <v>36</v>
      </c>
      <c r="D28" s="52" t="s">
        <v>37</v>
      </c>
      <c r="E28" s="52" t="s">
        <v>38</v>
      </c>
      <c r="F28" s="53">
        <f>G28*H28*12</f>
        <v>1225.02</v>
      </c>
      <c r="G28" s="53">
        <v>0.05</v>
      </c>
      <c r="H28" s="44">
        <v>2041.7</v>
      </c>
    </row>
    <row r="29" spans="1:8" ht="17.25" customHeight="1">
      <c r="A29" s="50"/>
      <c r="B29" s="51" t="s">
        <v>39</v>
      </c>
      <c r="C29" s="52" t="s">
        <v>40</v>
      </c>
      <c r="D29" s="52" t="s">
        <v>41</v>
      </c>
      <c r="E29" s="52" t="s">
        <v>42</v>
      </c>
      <c r="F29" s="53">
        <f>G29*H29*12</f>
        <v>5635.092000000001</v>
      </c>
      <c r="G29" s="53">
        <v>0.23</v>
      </c>
      <c r="H29" s="44">
        <v>2041.7</v>
      </c>
    </row>
    <row r="30" spans="1:8" s="49" customFormat="1" ht="15">
      <c r="A30" s="74" t="s">
        <v>43</v>
      </c>
      <c r="B30" s="74"/>
      <c r="C30" s="74"/>
      <c r="D30" s="74"/>
      <c r="E30" s="74"/>
      <c r="F30" s="48">
        <f>F31+F32</f>
        <v>12985.212</v>
      </c>
      <c r="G30" s="48">
        <f>G31+G32</f>
        <v>0.53</v>
      </c>
      <c r="H30" s="44">
        <v>2041.7</v>
      </c>
    </row>
    <row r="31" spans="1:8" ht="15">
      <c r="A31" s="50"/>
      <c r="B31" s="51" t="s">
        <v>44</v>
      </c>
      <c r="C31" s="52" t="s">
        <v>40</v>
      </c>
      <c r="D31" s="54" t="s">
        <v>41</v>
      </c>
      <c r="E31" s="52" t="s">
        <v>42</v>
      </c>
      <c r="F31" s="53">
        <f>G31*H31*12</f>
        <v>5145.084</v>
      </c>
      <c r="G31" s="53">
        <v>0.21</v>
      </c>
      <c r="H31" s="44">
        <v>2041.7</v>
      </c>
    </row>
    <row r="32" spans="1:8" ht="15">
      <c r="A32" s="50"/>
      <c r="B32" s="51" t="s">
        <v>45</v>
      </c>
      <c r="C32" s="52" t="s">
        <v>40</v>
      </c>
      <c r="D32" s="54" t="s">
        <v>41</v>
      </c>
      <c r="E32" s="52" t="s">
        <v>46</v>
      </c>
      <c r="F32" s="53">
        <f>G32*H32*12</f>
        <v>7840.128000000001</v>
      </c>
      <c r="G32" s="53">
        <v>0.32</v>
      </c>
      <c r="H32" s="44">
        <v>2041.7</v>
      </c>
    </row>
    <row r="33" spans="1:8" s="47" customFormat="1" ht="24" customHeight="1">
      <c r="A33" s="73" t="s">
        <v>47</v>
      </c>
      <c r="B33" s="73"/>
      <c r="C33" s="73"/>
      <c r="D33" s="73"/>
      <c r="E33" s="73"/>
      <c r="F33" s="46">
        <f>F34</f>
        <v>36980.016</v>
      </c>
      <c r="G33" s="46">
        <f>G34</f>
        <v>1.51</v>
      </c>
      <c r="H33" s="44">
        <v>2041.7</v>
      </c>
    </row>
    <row r="34" spans="1:8" s="49" customFormat="1" ht="15">
      <c r="A34" s="74" t="s">
        <v>48</v>
      </c>
      <c r="B34" s="74"/>
      <c r="C34" s="74"/>
      <c r="D34" s="74"/>
      <c r="E34" s="74"/>
      <c r="F34" s="48">
        <f>F35+F36+F37</f>
        <v>36980.016</v>
      </c>
      <c r="G34" s="48">
        <f>G35+G36+G37</f>
        <v>1.51</v>
      </c>
      <c r="H34" s="44">
        <v>2041.7</v>
      </c>
    </row>
    <row r="35" spans="1:8" ht="15">
      <c r="A35" s="50"/>
      <c r="B35" s="51" t="s">
        <v>49</v>
      </c>
      <c r="C35" s="52" t="s">
        <v>50</v>
      </c>
      <c r="D35" s="52"/>
      <c r="E35" s="52" t="s">
        <v>13</v>
      </c>
      <c r="F35" s="53">
        <f>G35*H35*12</f>
        <v>490.00800000000004</v>
      </c>
      <c r="G35" s="53">
        <v>0.02</v>
      </c>
      <c r="H35" s="44">
        <v>2041.7</v>
      </c>
    </row>
    <row r="36" spans="1:8" ht="15">
      <c r="A36" s="50"/>
      <c r="B36" s="51" t="s">
        <v>51</v>
      </c>
      <c r="C36" s="52" t="s">
        <v>50</v>
      </c>
      <c r="D36" s="52"/>
      <c r="E36" s="52" t="s">
        <v>13</v>
      </c>
      <c r="F36" s="53">
        <f>G36*H36*12</f>
        <v>490.00800000000004</v>
      </c>
      <c r="G36" s="53">
        <v>0.02</v>
      </c>
      <c r="H36" s="44">
        <v>2041.7</v>
      </c>
    </row>
    <row r="37" spans="1:8" ht="15">
      <c r="A37" s="50"/>
      <c r="B37" s="51" t="s">
        <v>52</v>
      </c>
      <c r="C37" s="52" t="s">
        <v>36</v>
      </c>
      <c r="D37" s="51"/>
      <c r="E37" s="51">
        <v>1</v>
      </c>
      <c r="F37" s="53">
        <v>36000</v>
      </c>
      <c r="G37" s="53">
        <v>1.47</v>
      </c>
      <c r="H37" s="44">
        <v>2041.7</v>
      </c>
    </row>
    <row r="38" spans="1:8" s="47" customFormat="1" ht="15">
      <c r="A38" s="73" t="s">
        <v>53</v>
      </c>
      <c r="B38" s="73"/>
      <c r="C38" s="73"/>
      <c r="D38" s="73"/>
      <c r="E38" s="73"/>
      <c r="F38" s="46">
        <f>F39</f>
        <v>71541.168</v>
      </c>
      <c r="G38" s="46">
        <f>G39</f>
        <v>2.92</v>
      </c>
      <c r="H38" s="44">
        <v>2041.7</v>
      </c>
    </row>
    <row r="39" spans="1:8" s="49" customFormat="1" ht="15">
      <c r="A39" s="74" t="s">
        <v>53</v>
      </c>
      <c r="B39" s="74"/>
      <c r="C39" s="74"/>
      <c r="D39" s="74"/>
      <c r="E39" s="74"/>
      <c r="F39" s="48">
        <f>F40+F41+F42</f>
        <v>71541.168</v>
      </c>
      <c r="G39" s="48">
        <f>G40+G41+G42</f>
        <v>2.92</v>
      </c>
      <c r="H39" s="44">
        <v>2041.7</v>
      </c>
    </row>
    <row r="40" spans="1:8" ht="15">
      <c r="A40" s="50"/>
      <c r="B40" s="51" t="s">
        <v>54</v>
      </c>
      <c r="C40" s="52" t="s">
        <v>50</v>
      </c>
      <c r="D40" s="52"/>
      <c r="E40" s="52" t="s">
        <v>55</v>
      </c>
      <c r="F40" s="53">
        <f>G40*H40*12</f>
        <v>13965.228</v>
      </c>
      <c r="G40" s="53">
        <v>0.57</v>
      </c>
      <c r="H40" s="44">
        <v>2041.7</v>
      </c>
    </row>
    <row r="41" spans="1:8" ht="15">
      <c r="A41" s="50"/>
      <c r="B41" s="51" t="s">
        <v>56</v>
      </c>
      <c r="C41" s="52" t="s">
        <v>50</v>
      </c>
      <c r="D41" s="52"/>
      <c r="E41" s="52" t="s">
        <v>55</v>
      </c>
      <c r="F41" s="53">
        <f>G41*H41*12</f>
        <v>24500.4</v>
      </c>
      <c r="G41" s="53">
        <v>1</v>
      </c>
      <c r="H41" s="44">
        <v>2041.7</v>
      </c>
    </row>
    <row r="42" spans="1:8" ht="15">
      <c r="A42" s="50"/>
      <c r="B42" s="51" t="s">
        <v>57</v>
      </c>
      <c r="C42" s="51"/>
      <c r="D42" s="51"/>
      <c r="E42" s="52" t="s">
        <v>55</v>
      </c>
      <c r="F42" s="53">
        <f>G42*H42*12</f>
        <v>33075.54</v>
      </c>
      <c r="G42" s="53">
        <v>1.35</v>
      </c>
      <c r="H42" s="44">
        <v>2041.7</v>
      </c>
    </row>
    <row r="43" spans="1:8" s="47" customFormat="1" ht="14.25" customHeight="1" hidden="1">
      <c r="A43" s="73" t="s">
        <v>58</v>
      </c>
      <c r="B43" s="73"/>
      <c r="C43" s="73"/>
      <c r="D43" s="73"/>
      <c r="E43" s="73"/>
      <c r="F43" s="46">
        <f>F44</f>
        <v>0</v>
      </c>
      <c r="G43" s="46">
        <f>G44</f>
        <v>0</v>
      </c>
      <c r="H43" s="44">
        <v>2041.7</v>
      </c>
    </row>
    <row r="44" spans="1:8" s="49" customFormat="1" ht="15" hidden="1">
      <c r="A44" s="74" t="s">
        <v>59</v>
      </c>
      <c r="B44" s="74"/>
      <c r="C44" s="74"/>
      <c r="D44" s="74"/>
      <c r="E44" s="74"/>
      <c r="F44" s="48">
        <f>F45</f>
        <v>0</v>
      </c>
      <c r="G44" s="48">
        <f>G45</f>
        <v>0</v>
      </c>
      <c r="H44" s="44">
        <v>2041.7</v>
      </c>
    </row>
    <row r="45" spans="1:8" ht="15" hidden="1">
      <c r="A45" s="50"/>
      <c r="B45" s="51"/>
      <c r="C45" s="52"/>
      <c r="D45" s="52"/>
      <c r="E45" s="52"/>
      <c r="F45" s="53"/>
      <c r="G45" s="53"/>
      <c r="H45" s="44"/>
    </row>
    <row r="46" spans="1:8" s="47" customFormat="1" ht="15">
      <c r="A46" s="73" t="s">
        <v>60</v>
      </c>
      <c r="B46" s="73"/>
      <c r="C46" s="73"/>
      <c r="D46" s="73"/>
      <c r="E46" s="73"/>
      <c r="F46" s="46">
        <f>F47+F49+F54</f>
        <v>146757.396</v>
      </c>
      <c r="G46" s="46">
        <f>G47+G49+G54</f>
        <v>5.99</v>
      </c>
      <c r="H46" s="44">
        <v>2041.7</v>
      </c>
    </row>
    <row r="47" spans="1:8" s="49" customFormat="1" ht="15">
      <c r="A47" s="74" t="s">
        <v>61</v>
      </c>
      <c r="B47" s="74"/>
      <c r="C47" s="74"/>
      <c r="D47" s="74"/>
      <c r="E47" s="74"/>
      <c r="F47" s="48">
        <f>F48</f>
        <v>13475.220000000001</v>
      </c>
      <c r="G47" s="48">
        <f>G48</f>
        <v>0.55</v>
      </c>
      <c r="H47" s="44">
        <v>2041.7</v>
      </c>
    </row>
    <row r="48" spans="1:8" ht="15">
      <c r="A48" s="50"/>
      <c r="B48" s="51" t="s">
        <v>62</v>
      </c>
      <c r="C48" s="52"/>
      <c r="D48" s="52"/>
      <c r="E48" s="52"/>
      <c r="F48" s="53">
        <f>G48*H48*12</f>
        <v>13475.220000000001</v>
      </c>
      <c r="G48" s="53">
        <v>0.55</v>
      </c>
      <c r="H48" s="44">
        <v>2041.7</v>
      </c>
    </row>
    <row r="49" spans="1:8" s="49" customFormat="1" ht="15">
      <c r="A49" s="74" t="s">
        <v>63</v>
      </c>
      <c r="B49" s="74"/>
      <c r="C49" s="74"/>
      <c r="D49" s="74"/>
      <c r="E49" s="74"/>
      <c r="F49" s="48">
        <f>F50+F51+F52+F53</f>
        <v>29155.476000000002</v>
      </c>
      <c r="G49" s="48">
        <f>G50+G51+G52+G53</f>
        <v>1.19</v>
      </c>
      <c r="H49" s="44">
        <v>2041.7</v>
      </c>
    </row>
    <row r="50" spans="1:8" ht="24.75">
      <c r="A50" s="50"/>
      <c r="B50" s="51" t="s">
        <v>64</v>
      </c>
      <c r="C50" s="52" t="s">
        <v>50</v>
      </c>
      <c r="D50" s="52" t="s">
        <v>65</v>
      </c>
      <c r="E50" s="52" t="s">
        <v>66</v>
      </c>
      <c r="F50" s="53">
        <f>G50*H50*12</f>
        <v>6125.1</v>
      </c>
      <c r="G50" s="53">
        <v>0.25</v>
      </c>
      <c r="H50" s="44">
        <v>2041.7</v>
      </c>
    </row>
    <row r="51" spans="1:8" ht="24.75">
      <c r="A51" s="50"/>
      <c r="B51" s="51" t="s">
        <v>67</v>
      </c>
      <c r="C51" s="52" t="s">
        <v>50</v>
      </c>
      <c r="D51" s="52" t="s">
        <v>65</v>
      </c>
      <c r="E51" s="52" t="s">
        <v>68</v>
      </c>
      <c r="F51" s="53">
        <f>G51*H51*12</f>
        <v>13720.224000000002</v>
      </c>
      <c r="G51" s="53">
        <v>0.56</v>
      </c>
      <c r="H51" s="44">
        <v>2041.7</v>
      </c>
    </row>
    <row r="52" spans="1:8" ht="24.75">
      <c r="A52" s="50"/>
      <c r="B52" s="51" t="s">
        <v>69</v>
      </c>
      <c r="C52" s="52" t="s">
        <v>50</v>
      </c>
      <c r="D52" s="52" t="s">
        <v>70</v>
      </c>
      <c r="E52" s="52" t="s">
        <v>66</v>
      </c>
      <c r="F52" s="53">
        <f>G52*H52*12</f>
        <v>4900.08</v>
      </c>
      <c r="G52" s="53">
        <v>0.2</v>
      </c>
      <c r="H52" s="44">
        <v>2041.7</v>
      </c>
    </row>
    <row r="53" spans="1:8" ht="24.75">
      <c r="A53" s="50"/>
      <c r="B53" s="51" t="s">
        <v>71</v>
      </c>
      <c r="C53" s="52" t="s">
        <v>50</v>
      </c>
      <c r="D53" s="52" t="s">
        <v>70</v>
      </c>
      <c r="E53" s="52" t="s">
        <v>68</v>
      </c>
      <c r="F53" s="53">
        <f>G53*H53*12</f>
        <v>4410.072</v>
      </c>
      <c r="G53" s="53">
        <v>0.18</v>
      </c>
      <c r="H53" s="44">
        <v>2041.7</v>
      </c>
    </row>
    <row r="54" spans="1:8" s="49" customFormat="1" ht="18" customHeight="1">
      <c r="A54" s="74" t="s">
        <v>72</v>
      </c>
      <c r="B54" s="74"/>
      <c r="C54" s="74"/>
      <c r="D54" s="74"/>
      <c r="E54" s="74"/>
      <c r="F54" s="48">
        <f>F55+F56+F57+F58+F59+F60+F61+F62+F63+F64</f>
        <v>104126.7</v>
      </c>
      <c r="G54" s="48">
        <f>G55+G56+G57+G58+G59+G60+G61+G62+G63+G64</f>
        <v>4.25</v>
      </c>
      <c r="H54" s="44">
        <v>2041.7</v>
      </c>
    </row>
    <row r="55" spans="1:8" ht="15" hidden="1">
      <c r="A55" s="50"/>
      <c r="B55" s="51"/>
      <c r="C55" s="52"/>
      <c r="D55" s="51"/>
      <c r="E55" s="51"/>
      <c r="F55" s="53"/>
      <c r="G55" s="53"/>
      <c r="H55" s="44"/>
    </row>
    <row r="56" spans="1:10" ht="15">
      <c r="A56" s="50"/>
      <c r="B56" s="51" t="s">
        <v>73</v>
      </c>
      <c r="C56" s="52" t="s">
        <v>50</v>
      </c>
      <c r="D56" s="52"/>
      <c r="E56" s="52" t="s">
        <v>74</v>
      </c>
      <c r="F56" s="53">
        <f aca="true" t="shared" si="0" ref="F56:F64">G56*H56*12</f>
        <v>2450.04</v>
      </c>
      <c r="G56" s="53">
        <v>0.1</v>
      </c>
      <c r="H56" s="44">
        <v>2041.7</v>
      </c>
      <c r="J56" s="55"/>
    </row>
    <row r="57" spans="1:8" ht="15">
      <c r="A57" s="50"/>
      <c r="B57" s="51" t="s">
        <v>75</v>
      </c>
      <c r="C57" s="52" t="s">
        <v>50</v>
      </c>
      <c r="D57" s="51"/>
      <c r="E57" s="51"/>
      <c r="F57" s="53">
        <f t="shared" si="0"/>
        <v>9800.16</v>
      </c>
      <c r="G57" s="53">
        <v>0.4</v>
      </c>
      <c r="H57" s="44">
        <v>2041.7</v>
      </c>
    </row>
    <row r="58" spans="1:8" ht="15">
      <c r="A58" s="50"/>
      <c r="B58" s="51" t="s">
        <v>76</v>
      </c>
      <c r="C58" s="52" t="s">
        <v>50</v>
      </c>
      <c r="D58" s="52"/>
      <c r="E58" s="52" t="s">
        <v>77</v>
      </c>
      <c r="F58" s="53">
        <f t="shared" si="0"/>
        <v>5145.084</v>
      </c>
      <c r="G58" s="53">
        <v>0.21</v>
      </c>
      <c r="H58" s="44">
        <v>2041.7</v>
      </c>
    </row>
    <row r="59" spans="1:8" ht="15">
      <c r="A59" s="50"/>
      <c r="B59" s="51" t="s">
        <v>78</v>
      </c>
      <c r="C59" s="52" t="s">
        <v>50</v>
      </c>
      <c r="D59" s="54" t="s">
        <v>79</v>
      </c>
      <c r="E59" s="52" t="s">
        <v>80</v>
      </c>
      <c r="F59" s="53">
        <f t="shared" si="0"/>
        <v>24500.4</v>
      </c>
      <c r="G59" s="53">
        <v>1</v>
      </c>
      <c r="H59" s="44">
        <v>2041.7</v>
      </c>
    </row>
    <row r="60" spans="1:8" ht="15">
      <c r="A60" s="50"/>
      <c r="B60" s="51" t="s">
        <v>81</v>
      </c>
      <c r="C60" s="52" t="s">
        <v>50</v>
      </c>
      <c r="D60" s="54" t="s">
        <v>79</v>
      </c>
      <c r="E60" s="52" t="s">
        <v>77</v>
      </c>
      <c r="F60" s="53">
        <f t="shared" si="0"/>
        <v>44835.732</v>
      </c>
      <c r="G60" s="53">
        <v>1.83</v>
      </c>
      <c r="H60" s="44">
        <v>2041.7</v>
      </c>
    </row>
    <row r="61" spans="1:8" ht="24.75">
      <c r="A61" s="50"/>
      <c r="B61" s="51" t="s">
        <v>82</v>
      </c>
      <c r="C61" s="52" t="s">
        <v>50</v>
      </c>
      <c r="D61" s="52"/>
      <c r="E61" s="52" t="s">
        <v>77</v>
      </c>
      <c r="F61" s="53">
        <f t="shared" si="0"/>
        <v>1225.02</v>
      </c>
      <c r="G61" s="53">
        <v>0.05</v>
      </c>
      <c r="H61" s="44">
        <v>2041.7</v>
      </c>
    </row>
    <row r="62" spans="1:8" ht="24.75">
      <c r="A62" s="50"/>
      <c r="B62" s="51" t="s">
        <v>83</v>
      </c>
      <c r="C62" s="52" t="s">
        <v>50</v>
      </c>
      <c r="D62" s="54" t="s">
        <v>79</v>
      </c>
      <c r="E62" s="52" t="s">
        <v>84</v>
      </c>
      <c r="F62" s="53">
        <f t="shared" si="0"/>
        <v>7350.12</v>
      </c>
      <c r="G62" s="53">
        <v>0.3</v>
      </c>
      <c r="H62" s="44">
        <v>2041.7</v>
      </c>
    </row>
    <row r="63" spans="1:8" ht="24.75">
      <c r="A63" s="50"/>
      <c r="B63" s="51" t="s">
        <v>85</v>
      </c>
      <c r="C63" s="52" t="s">
        <v>50</v>
      </c>
      <c r="D63" s="54" t="s">
        <v>79</v>
      </c>
      <c r="E63" s="52" t="s">
        <v>84</v>
      </c>
      <c r="F63" s="53">
        <f t="shared" si="0"/>
        <v>3675.06</v>
      </c>
      <c r="G63" s="53">
        <v>0.15</v>
      </c>
      <c r="H63" s="44">
        <v>2041.7</v>
      </c>
    </row>
    <row r="64" spans="1:8" ht="15">
      <c r="A64" s="50"/>
      <c r="B64" s="51" t="s">
        <v>86</v>
      </c>
      <c r="C64" s="52" t="s">
        <v>50</v>
      </c>
      <c r="D64" s="52"/>
      <c r="E64" s="52" t="s">
        <v>74</v>
      </c>
      <c r="F64" s="53">
        <f t="shared" si="0"/>
        <v>5145.084</v>
      </c>
      <c r="G64" s="53">
        <v>0.21</v>
      </c>
      <c r="H64" s="44">
        <v>2041.7</v>
      </c>
    </row>
    <row r="65" spans="1:8" s="47" customFormat="1" ht="15">
      <c r="A65" s="73" t="s">
        <v>87</v>
      </c>
      <c r="B65" s="73"/>
      <c r="C65" s="73"/>
      <c r="D65" s="73"/>
      <c r="E65" s="73"/>
      <c r="F65" s="46">
        <f>F66+F69+F74+F86</f>
        <v>49000.8</v>
      </c>
      <c r="G65" s="46">
        <f>G66+G69+G74+G86</f>
        <v>2</v>
      </c>
      <c r="H65" s="44">
        <v>2041.7</v>
      </c>
    </row>
    <row r="66" spans="1:8" s="49" customFormat="1" ht="15">
      <c r="A66" s="74" t="s">
        <v>88</v>
      </c>
      <c r="B66" s="74"/>
      <c r="C66" s="74"/>
      <c r="D66" s="74"/>
      <c r="E66" s="74"/>
      <c r="F66" s="48">
        <f>F67+F68</f>
        <v>3920.0639999999994</v>
      </c>
      <c r="G66" s="48">
        <f>G67+G68</f>
        <v>0.16</v>
      </c>
      <c r="H66" s="44">
        <v>2041.7</v>
      </c>
    </row>
    <row r="67" spans="1:8" ht="36.75">
      <c r="A67" s="50"/>
      <c r="B67" s="51" t="s">
        <v>89</v>
      </c>
      <c r="C67" s="51"/>
      <c r="D67" s="51"/>
      <c r="E67" s="51"/>
      <c r="F67" s="53">
        <f>G67*H67*12</f>
        <v>735.012</v>
      </c>
      <c r="G67" s="53">
        <v>0.03</v>
      </c>
      <c r="H67" s="44">
        <v>2041.7</v>
      </c>
    </row>
    <row r="68" spans="1:8" ht="24.75">
      <c r="A68" s="50"/>
      <c r="B68" s="51" t="s">
        <v>90</v>
      </c>
      <c r="C68" s="52" t="s">
        <v>91</v>
      </c>
      <c r="D68" s="52" t="s">
        <v>41</v>
      </c>
      <c r="E68" s="52" t="s">
        <v>92</v>
      </c>
      <c r="F68" s="53">
        <f>G68*H68*12</f>
        <v>3185.0519999999997</v>
      </c>
      <c r="G68" s="53">
        <v>0.13</v>
      </c>
      <c r="H68" s="44">
        <v>2041.7</v>
      </c>
    </row>
    <row r="69" spans="1:8" s="49" customFormat="1" ht="15">
      <c r="A69" s="74" t="s">
        <v>93</v>
      </c>
      <c r="B69" s="74"/>
      <c r="C69" s="74"/>
      <c r="D69" s="74"/>
      <c r="E69" s="74"/>
      <c r="F69" s="48">
        <f>F70+F71+F72+F73</f>
        <v>11270.184000000001</v>
      </c>
      <c r="G69" s="48">
        <f>G70+G71+G72+G73</f>
        <v>0.46</v>
      </c>
      <c r="H69" s="44">
        <v>2041.7</v>
      </c>
    </row>
    <row r="70" spans="1:8" ht="60.75">
      <c r="A70" s="50"/>
      <c r="B70" s="51" t="s">
        <v>94</v>
      </c>
      <c r="C70" s="51"/>
      <c r="D70" s="51"/>
      <c r="E70" s="51"/>
      <c r="F70" s="53">
        <f>G70*H70*12</f>
        <v>980.0160000000001</v>
      </c>
      <c r="G70" s="53">
        <v>0.04</v>
      </c>
      <c r="H70" s="44">
        <v>2041.7</v>
      </c>
    </row>
    <row r="71" spans="1:8" ht="24.75">
      <c r="A71" s="50"/>
      <c r="B71" s="51" t="s">
        <v>95</v>
      </c>
      <c r="C71" s="52" t="s">
        <v>36</v>
      </c>
      <c r="D71" s="52" t="s">
        <v>41</v>
      </c>
      <c r="E71" s="52" t="s">
        <v>96</v>
      </c>
      <c r="F71" s="53">
        <f>G71*H71*12</f>
        <v>2450.04</v>
      </c>
      <c r="G71" s="53">
        <v>0.1</v>
      </c>
      <c r="H71" s="44">
        <v>2041.7</v>
      </c>
    </row>
    <row r="72" spans="1:8" ht="24.75">
      <c r="A72" s="50"/>
      <c r="B72" s="51" t="s">
        <v>97</v>
      </c>
      <c r="C72" s="52" t="s">
        <v>91</v>
      </c>
      <c r="D72" s="52" t="s">
        <v>41</v>
      </c>
      <c r="E72" s="52" t="s">
        <v>98</v>
      </c>
      <c r="F72" s="53">
        <f>G72*H72*12</f>
        <v>1715.0280000000002</v>
      </c>
      <c r="G72" s="53">
        <v>0.07</v>
      </c>
      <c r="H72" s="44">
        <v>2041.7</v>
      </c>
    </row>
    <row r="73" spans="1:8" ht="24.75">
      <c r="A73" s="50"/>
      <c r="B73" s="51" t="s">
        <v>99</v>
      </c>
      <c r="C73" s="52" t="s">
        <v>91</v>
      </c>
      <c r="D73" s="52"/>
      <c r="E73" s="52" t="s">
        <v>100</v>
      </c>
      <c r="F73" s="53">
        <f>G73*H73*12</f>
        <v>6125.1</v>
      </c>
      <c r="G73" s="53">
        <v>0.25</v>
      </c>
      <c r="H73" s="44">
        <v>2041.7</v>
      </c>
    </row>
    <row r="74" spans="1:8" s="49" customFormat="1" ht="15">
      <c r="A74" s="74" t="s">
        <v>101</v>
      </c>
      <c r="B74" s="74"/>
      <c r="C74" s="74"/>
      <c r="D74" s="74"/>
      <c r="E74" s="74"/>
      <c r="F74" s="48">
        <f>F75+F76+F77+F78+F79+F80+F81+F82+F83+F84+F85</f>
        <v>20825.340000000007</v>
      </c>
      <c r="G74" s="48">
        <f>G75+G76+G77+G78+G79+G80+G81+G82+G83+G84+G85</f>
        <v>0.8500000000000001</v>
      </c>
      <c r="H74" s="44">
        <v>2041.7</v>
      </c>
    </row>
    <row r="75" spans="1:8" ht="15">
      <c r="A75" s="50"/>
      <c r="B75" s="51" t="s">
        <v>102</v>
      </c>
      <c r="C75" s="51"/>
      <c r="D75" s="51"/>
      <c r="E75" s="51"/>
      <c r="F75" s="53">
        <f aca="true" t="shared" si="1" ref="F75:F85">G75*H75*12</f>
        <v>1960.0320000000002</v>
      </c>
      <c r="G75" s="53">
        <v>0.08</v>
      </c>
      <c r="H75" s="44">
        <v>2041.7</v>
      </c>
    </row>
    <row r="76" spans="1:8" ht="24.75">
      <c r="A76" s="50"/>
      <c r="B76" s="51" t="s">
        <v>103</v>
      </c>
      <c r="C76" s="52" t="s">
        <v>36</v>
      </c>
      <c r="D76" s="52"/>
      <c r="E76" s="52" t="s">
        <v>104</v>
      </c>
      <c r="F76" s="53">
        <f t="shared" si="1"/>
        <v>5145.084</v>
      </c>
      <c r="G76" s="53">
        <v>0.21</v>
      </c>
      <c r="H76" s="44">
        <v>2041.7</v>
      </c>
    </row>
    <row r="77" spans="1:8" ht="15">
      <c r="A77" s="50"/>
      <c r="B77" s="51" t="s">
        <v>105</v>
      </c>
      <c r="C77" s="52" t="s">
        <v>36</v>
      </c>
      <c r="D77" s="54" t="s">
        <v>41</v>
      </c>
      <c r="E77" s="52" t="s">
        <v>106</v>
      </c>
      <c r="F77" s="53">
        <f t="shared" si="1"/>
        <v>1960.0320000000002</v>
      </c>
      <c r="G77" s="53">
        <v>0.08</v>
      </c>
      <c r="H77" s="44">
        <v>2041.7</v>
      </c>
    </row>
    <row r="78" spans="1:8" ht="24.75">
      <c r="A78" s="50"/>
      <c r="B78" s="51" t="s">
        <v>107</v>
      </c>
      <c r="C78" s="52" t="s">
        <v>36</v>
      </c>
      <c r="D78" s="54" t="s">
        <v>41</v>
      </c>
      <c r="E78" s="52" t="s">
        <v>106</v>
      </c>
      <c r="F78" s="53">
        <f t="shared" si="1"/>
        <v>735.012</v>
      </c>
      <c r="G78" s="53">
        <v>0.03</v>
      </c>
      <c r="H78" s="44">
        <v>2041.7</v>
      </c>
    </row>
    <row r="79" spans="1:8" ht="24.75">
      <c r="A79" s="50"/>
      <c r="B79" s="51" t="s">
        <v>108</v>
      </c>
      <c r="C79" s="52" t="s">
        <v>36</v>
      </c>
      <c r="D79" s="54" t="s">
        <v>41</v>
      </c>
      <c r="E79" s="52" t="s">
        <v>109</v>
      </c>
      <c r="F79" s="53">
        <f t="shared" si="1"/>
        <v>735.012</v>
      </c>
      <c r="G79" s="53">
        <v>0.03</v>
      </c>
      <c r="H79" s="44">
        <v>2041.7</v>
      </c>
    </row>
    <row r="80" spans="1:8" ht="24.75">
      <c r="A80" s="50"/>
      <c r="B80" s="51" t="s">
        <v>110</v>
      </c>
      <c r="C80" s="52" t="s">
        <v>40</v>
      </c>
      <c r="D80" s="54" t="s">
        <v>41</v>
      </c>
      <c r="E80" s="52" t="s">
        <v>111</v>
      </c>
      <c r="F80" s="53">
        <f t="shared" si="1"/>
        <v>735.012</v>
      </c>
      <c r="G80" s="53">
        <v>0.03</v>
      </c>
      <c r="H80" s="44">
        <v>2041.7</v>
      </c>
    </row>
    <row r="81" spans="1:8" ht="15">
      <c r="A81" s="50"/>
      <c r="B81" s="51" t="s">
        <v>112</v>
      </c>
      <c r="C81" s="52" t="s">
        <v>36</v>
      </c>
      <c r="D81" s="54" t="s">
        <v>41</v>
      </c>
      <c r="E81" s="52" t="s">
        <v>113</v>
      </c>
      <c r="F81" s="53">
        <f t="shared" si="1"/>
        <v>735.012</v>
      </c>
      <c r="G81" s="53">
        <v>0.03</v>
      </c>
      <c r="H81" s="44">
        <v>2041.7</v>
      </c>
    </row>
    <row r="82" spans="1:8" ht="30" customHeight="1">
      <c r="A82" s="50"/>
      <c r="B82" s="51" t="s">
        <v>114</v>
      </c>
      <c r="C82" s="52" t="s">
        <v>115</v>
      </c>
      <c r="D82" s="52" t="s">
        <v>116</v>
      </c>
      <c r="E82" s="52" t="s">
        <v>117</v>
      </c>
      <c r="F82" s="53">
        <f t="shared" si="1"/>
        <v>735.012</v>
      </c>
      <c r="G82" s="53">
        <v>0.03</v>
      </c>
      <c r="H82" s="44">
        <v>2041.7</v>
      </c>
    </row>
    <row r="83" spans="1:8" ht="15">
      <c r="A83" s="50"/>
      <c r="B83" s="51" t="s">
        <v>118</v>
      </c>
      <c r="C83" s="52" t="s">
        <v>36</v>
      </c>
      <c r="D83" s="52" t="s">
        <v>116</v>
      </c>
      <c r="E83" s="52" t="s">
        <v>113</v>
      </c>
      <c r="F83" s="53">
        <f t="shared" si="1"/>
        <v>2695.0440000000003</v>
      </c>
      <c r="G83" s="53">
        <v>0.11</v>
      </c>
      <c r="H83" s="44">
        <v>2041.7</v>
      </c>
    </row>
    <row r="84" spans="1:8" ht="24.75">
      <c r="A84" s="50"/>
      <c r="B84" s="51" t="s">
        <v>119</v>
      </c>
      <c r="C84" s="52" t="s">
        <v>40</v>
      </c>
      <c r="D84" s="52"/>
      <c r="E84" s="52" t="s">
        <v>120</v>
      </c>
      <c r="F84" s="53">
        <f t="shared" si="1"/>
        <v>3920.0640000000003</v>
      </c>
      <c r="G84" s="53">
        <v>0.16</v>
      </c>
      <c r="H84" s="44">
        <v>2041.7</v>
      </c>
    </row>
    <row r="85" spans="1:8" ht="15">
      <c r="A85" s="50"/>
      <c r="B85" s="51" t="s">
        <v>121</v>
      </c>
      <c r="C85" s="52" t="s">
        <v>36</v>
      </c>
      <c r="D85" s="52" t="s">
        <v>41</v>
      </c>
      <c r="E85" s="52" t="s">
        <v>122</v>
      </c>
      <c r="F85" s="53">
        <f t="shared" si="1"/>
        <v>1470.024</v>
      </c>
      <c r="G85" s="53">
        <v>0.06</v>
      </c>
      <c r="H85" s="44">
        <v>2041.7</v>
      </c>
    </row>
    <row r="86" spans="1:8" s="49" customFormat="1" ht="15">
      <c r="A86" s="74" t="s">
        <v>123</v>
      </c>
      <c r="B86" s="74"/>
      <c r="C86" s="74"/>
      <c r="D86" s="74"/>
      <c r="E86" s="74"/>
      <c r="F86" s="48">
        <f>F87+F88+F89+F90+F91+F92+F93+F94</f>
        <v>12985.212</v>
      </c>
      <c r="G86" s="48">
        <f>G87+G88+G89+G90+G91+G92+G93+G94</f>
        <v>0.53</v>
      </c>
      <c r="H86" s="44">
        <v>2041.7</v>
      </c>
    </row>
    <row r="87" spans="1:8" ht="24.75">
      <c r="A87" s="50"/>
      <c r="B87" s="51" t="s">
        <v>124</v>
      </c>
      <c r="C87" s="51"/>
      <c r="D87" s="51"/>
      <c r="E87" s="51"/>
      <c r="F87" s="53">
        <f aca="true" t="shared" si="2" ref="F87:F94">G87*H87*12</f>
        <v>490.00800000000004</v>
      </c>
      <c r="G87" s="53">
        <v>0.02</v>
      </c>
      <c r="H87" s="44">
        <v>2041.7</v>
      </c>
    </row>
    <row r="88" spans="1:8" ht="15">
      <c r="A88" s="50"/>
      <c r="B88" s="51" t="s">
        <v>125</v>
      </c>
      <c r="C88" s="52"/>
      <c r="D88" s="52"/>
      <c r="E88" s="52"/>
      <c r="F88" s="53">
        <f t="shared" si="2"/>
        <v>2205.036</v>
      </c>
      <c r="G88" s="53">
        <v>0.09</v>
      </c>
      <c r="H88" s="44">
        <v>2041.7</v>
      </c>
    </row>
    <row r="89" spans="1:8" ht="51" customHeight="1">
      <c r="A89" s="50"/>
      <c r="B89" s="51" t="s">
        <v>126</v>
      </c>
      <c r="C89" s="52" t="s">
        <v>36</v>
      </c>
      <c r="D89" s="54" t="s">
        <v>116</v>
      </c>
      <c r="E89" s="52" t="s">
        <v>113</v>
      </c>
      <c r="F89" s="53">
        <f t="shared" si="2"/>
        <v>2205.036</v>
      </c>
      <c r="G89" s="53">
        <v>0.09</v>
      </c>
      <c r="H89" s="44">
        <v>2041.7</v>
      </c>
    </row>
    <row r="90" spans="1:8" ht="84.75">
      <c r="A90" s="50"/>
      <c r="B90" s="51" t="s">
        <v>127</v>
      </c>
      <c r="C90" s="52" t="s">
        <v>40</v>
      </c>
      <c r="D90" s="54" t="s">
        <v>116</v>
      </c>
      <c r="E90" s="52" t="s">
        <v>128</v>
      </c>
      <c r="F90" s="53">
        <f t="shared" si="2"/>
        <v>2695.0440000000003</v>
      </c>
      <c r="G90" s="53">
        <v>0.11</v>
      </c>
      <c r="H90" s="44">
        <v>2041.7</v>
      </c>
    </row>
    <row r="91" spans="1:8" ht="24.75">
      <c r="A91" s="50"/>
      <c r="B91" s="51" t="s">
        <v>129</v>
      </c>
      <c r="C91" s="52" t="s">
        <v>36</v>
      </c>
      <c r="D91" s="54" t="s">
        <v>116</v>
      </c>
      <c r="E91" s="52" t="s">
        <v>113</v>
      </c>
      <c r="F91" s="53">
        <f t="shared" si="2"/>
        <v>1225.02</v>
      </c>
      <c r="G91" s="53">
        <v>0.05</v>
      </c>
      <c r="H91" s="44">
        <v>2041.7</v>
      </c>
    </row>
    <row r="92" spans="1:8" ht="60.75">
      <c r="A92" s="50"/>
      <c r="B92" s="51" t="s">
        <v>130</v>
      </c>
      <c r="C92" s="52" t="s">
        <v>36</v>
      </c>
      <c r="D92" s="54" t="s">
        <v>37</v>
      </c>
      <c r="E92" s="52" t="s">
        <v>131</v>
      </c>
      <c r="F92" s="53">
        <f t="shared" si="2"/>
        <v>980.0160000000001</v>
      </c>
      <c r="G92" s="53">
        <v>0.04</v>
      </c>
      <c r="H92" s="44">
        <v>2041.7</v>
      </c>
    </row>
    <row r="93" spans="1:8" ht="48.75">
      <c r="A93" s="50"/>
      <c r="B93" s="51" t="s">
        <v>132</v>
      </c>
      <c r="C93" s="52" t="s">
        <v>133</v>
      </c>
      <c r="D93" s="54" t="s">
        <v>41</v>
      </c>
      <c r="E93" s="52" t="s">
        <v>134</v>
      </c>
      <c r="F93" s="53">
        <f t="shared" si="2"/>
        <v>2205.036</v>
      </c>
      <c r="G93" s="53">
        <v>0.09</v>
      </c>
      <c r="H93" s="44">
        <v>2041.7</v>
      </c>
    </row>
    <row r="94" spans="1:8" ht="36.75">
      <c r="A94" s="50"/>
      <c r="B94" s="51" t="s">
        <v>135</v>
      </c>
      <c r="C94" s="52" t="s">
        <v>36</v>
      </c>
      <c r="D94" s="52"/>
      <c r="E94" s="52" t="s">
        <v>136</v>
      </c>
      <c r="F94" s="53">
        <f t="shared" si="2"/>
        <v>980.0160000000001</v>
      </c>
      <c r="G94" s="53">
        <v>0.04</v>
      </c>
      <c r="H94" s="44">
        <v>2041.7</v>
      </c>
    </row>
    <row r="95" spans="1:8" s="47" customFormat="1" ht="24" customHeight="1">
      <c r="A95" s="73" t="s">
        <v>137</v>
      </c>
      <c r="B95" s="73"/>
      <c r="C95" s="73"/>
      <c r="D95" s="73"/>
      <c r="E95" s="73"/>
      <c r="F95" s="46">
        <f>F96</f>
        <v>35280.576</v>
      </c>
      <c r="G95" s="46">
        <f>G96</f>
        <v>1.44</v>
      </c>
      <c r="H95" s="44">
        <v>2041.7</v>
      </c>
    </row>
    <row r="96" spans="1:8" s="49" customFormat="1" ht="15">
      <c r="A96" s="74" t="s">
        <v>138</v>
      </c>
      <c r="B96" s="74"/>
      <c r="C96" s="74"/>
      <c r="D96" s="74"/>
      <c r="E96" s="74"/>
      <c r="F96" s="48">
        <f>F97+F98+F99+F100+F101+F102+F103+F104+F105</f>
        <v>35280.576</v>
      </c>
      <c r="G96" s="48">
        <f>G97+G98+G99+G100+G101+G102+G103+G104+G105</f>
        <v>1.44</v>
      </c>
      <c r="H96" s="44">
        <v>2041.7</v>
      </c>
    </row>
    <row r="97" spans="1:8" ht="24.75">
      <c r="A97" s="50"/>
      <c r="B97" s="51" t="s">
        <v>139</v>
      </c>
      <c r="C97" s="52" t="s">
        <v>50</v>
      </c>
      <c r="D97" s="51"/>
      <c r="E97" s="52" t="s">
        <v>55</v>
      </c>
      <c r="F97" s="53">
        <f aca="true" t="shared" si="3" ref="F97:F105">G97*H97*12</f>
        <v>1715.0280000000002</v>
      </c>
      <c r="G97" s="53">
        <v>0.07</v>
      </c>
      <c r="H97" s="44">
        <v>2041.7</v>
      </c>
    </row>
    <row r="98" spans="1:8" ht="36.75">
      <c r="A98" s="50"/>
      <c r="B98" s="51" t="s">
        <v>140</v>
      </c>
      <c r="C98" s="52" t="s">
        <v>50</v>
      </c>
      <c r="D98" s="52"/>
      <c r="E98" s="52" t="s">
        <v>55</v>
      </c>
      <c r="F98" s="53">
        <f t="shared" si="3"/>
        <v>8820.144</v>
      </c>
      <c r="G98" s="53">
        <v>0.36</v>
      </c>
      <c r="H98" s="44">
        <v>2041.7</v>
      </c>
    </row>
    <row r="99" spans="1:8" ht="24.75">
      <c r="A99" s="50"/>
      <c r="B99" s="51" t="s">
        <v>141</v>
      </c>
      <c r="C99" s="52" t="s">
        <v>36</v>
      </c>
      <c r="D99" s="52" t="s">
        <v>41</v>
      </c>
      <c r="E99" s="52" t="s">
        <v>117</v>
      </c>
      <c r="F99" s="53">
        <f t="shared" si="3"/>
        <v>1225.02</v>
      </c>
      <c r="G99" s="53">
        <v>0.05</v>
      </c>
      <c r="H99" s="44">
        <v>2041.7</v>
      </c>
    </row>
    <row r="100" spans="1:8" ht="24.75">
      <c r="A100" s="50"/>
      <c r="B100" s="51" t="s">
        <v>142</v>
      </c>
      <c r="C100" s="52" t="s">
        <v>36</v>
      </c>
      <c r="D100" s="52"/>
      <c r="E100" s="52" t="s">
        <v>143</v>
      </c>
      <c r="F100" s="53">
        <f t="shared" si="3"/>
        <v>1470.024</v>
      </c>
      <c r="G100" s="53">
        <v>0.06</v>
      </c>
      <c r="H100" s="44">
        <v>2041.7</v>
      </c>
    </row>
    <row r="101" spans="1:8" ht="15">
      <c r="A101" s="50"/>
      <c r="B101" s="51" t="s">
        <v>144</v>
      </c>
      <c r="C101" s="52" t="s">
        <v>50</v>
      </c>
      <c r="D101" s="52" t="s">
        <v>41</v>
      </c>
      <c r="E101" s="52" t="s">
        <v>19</v>
      </c>
      <c r="F101" s="53">
        <f t="shared" si="3"/>
        <v>5635.092000000001</v>
      </c>
      <c r="G101" s="53">
        <v>0.23</v>
      </c>
      <c r="H101" s="44">
        <v>2041.7</v>
      </c>
    </row>
    <row r="102" spans="1:8" ht="15">
      <c r="A102" s="50"/>
      <c r="B102" s="51" t="s">
        <v>145</v>
      </c>
      <c r="C102" s="52" t="s">
        <v>50</v>
      </c>
      <c r="D102" s="52" t="s">
        <v>41</v>
      </c>
      <c r="E102" s="52" t="s">
        <v>13</v>
      </c>
      <c r="F102" s="53">
        <f t="shared" si="3"/>
        <v>3430.0560000000005</v>
      </c>
      <c r="G102" s="53">
        <v>0.14</v>
      </c>
      <c r="H102" s="44">
        <v>2041.7</v>
      </c>
    </row>
    <row r="103" spans="1:8" ht="24.75">
      <c r="A103" s="50"/>
      <c r="B103" s="51" t="s">
        <v>146</v>
      </c>
      <c r="C103" s="52" t="s">
        <v>91</v>
      </c>
      <c r="D103" s="52" t="s">
        <v>41</v>
      </c>
      <c r="E103" s="52" t="s">
        <v>147</v>
      </c>
      <c r="F103" s="53">
        <f t="shared" si="3"/>
        <v>735.012</v>
      </c>
      <c r="G103" s="53">
        <v>0.03</v>
      </c>
      <c r="H103" s="44">
        <v>2041.7</v>
      </c>
    </row>
    <row r="104" spans="1:8" ht="15">
      <c r="A104" s="50"/>
      <c r="B104" s="51" t="s">
        <v>148</v>
      </c>
      <c r="C104" s="52" t="s">
        <v>50</v>
      </c>
      <c r="D104" s="52"/>
      <c r="E104" s="52" t="s">
        <v>19</v>
      </c>
      <c r="F104" s="53">
        <f t="shared" si="3"/>
        <v>9310.152</v>
      </c>
      <c r="G104" s="53">
        <v>0.38</v>
      </c>
      <c r="H104" s="44">
        <v>2041.7</v>
      </c>
    </row>
    <row r="105" spans="1:8" ht="15">
      <c r="A105" s="50"/>
      <c r="B105" s="51" t="s">
        <v>149</v>
      </c>
      <c r="C105" s="52" t="s">
        <v>91</v>
      </c>
      <c r="D105" s="52"/>
      <c r="E105" s="52" t="s">
        <v>147</v>
      </c>
      <c r="F105" s="53">
        <f t="shared" si="3"/>
        <v>2940.048</v>
      </c>
      <c r="G105" s="53">
        <v>0.12</v>
      </c>
      <c r="H105" s="44">
        <v>2041.7</v>
      </c>
    </row>
    <row r="106" spans="1:8" s="45" customFormat="1" ht="15" hidden="1">
      <c r="A106" s="72" t="s">
        <v>150</v>
      </c>
      <c r="B106" s="72"/>
      <c r="C106" s="72"/>
      <c r="D106" s="72"/>
      <c r="E106" s="72"/>
      <c r="F106" s="43">
        <f>F111</f>
        <v>0</v>
      </c>
      <c r="G106" s="43">
        <f>G111</f>
        <v>0</v>
      </c>
      <c r="H106" s="44">
        <v>2041.7</v>
      </c>
    </row>
    <row r="107" spans="1:8" s="45" customFormat="1" ht="15" hidden="1">
      <c r="A107" s="42"/>
      <c r="B107" s="51" t="s">
        <v>151</v>
      </c>
      <c r="C107" s="52"/>
      <c r="D107" s="51"/>
      <c r="E107" s="51"/>
      <c r="F107" s="53"/>
      <c r="G107" s="53"/>
      <c r="H107" s="44"/>
    </row>
    <row r="108" spans="1:8" s="45" customFormat="1" ht="15" hidden="1">
      <c r="A108" s="42"/>
      <c r="B108" s="51" t="s">
        <v>152</v>
      </c>
      <c r="C108" s="52"/>
      <c r="D108" s="51"/>
      <c r="E108" s="51"/>
      <c r="F108" s="53"/>
      <c r="G108" s="53"/>
      <c r="H108" s="44"/>
    </row>
    <row r="109" spans="1:8" s="45" customFormat="1" ht="15" hidden="1">
      <c r="A109" s="42"/>
      <c r="B109" s="56" t="s">
        <v>153</v>
      </c>
      <c r="C109" s="52"/>
      <c r="D109" s="51"/>
      <c r="E109" s="51"/>
      <c r="F109" s="53"/>
      <c r="G109" s="53"/>
      <c r="H109" s="44"/>
    </row>
    <row r="110" spans="1:8" s="45" customFormat="1" ht="15" hidden="1">
      <c r="A110" s="42"/>
      <c r="B110" s="56" t="s">
        <v>154</v>
      </c>
      <c r="C110" s="52"/>
      <c r="D110" s="51"/>
      <c r="E110" s="51"/>
      <c r="F110" s="53"/>
      <c r="G110" s="53"/>
      <c r="H110" s="44"/>
    </row>
    <row r="111" spans="1:8" ht="15" hidden="1">
      <c r="A111" s="50"/>
      <c r="B111" s="57" t="s">
        <v>155</v>
      </c>
      <c r="C111" s="52"/>
      <c r="D111" s="51"/>
      <c r="E111" s="51"/>
      <c r="F111" s="53"/>
      <c r="G111" s="53"/>
      <c r="H111" s="44"/>
    </row>
    <row r="112" spans="1:8" s="45" customFormat="1" ht="15">
      <c r="A112" s="72" t="s">
        <v>156</v>
      </c>
      <c r="B112" s="72"/>
      <c r="C112" s="72"/>
      <c r="D112" s="72"/>
      <c r="E112" s="72"/>
      <c r="F112" s="43">
        <f>F113</f>
        <v>40150</v>
      </c>
      <c r="G112" s="43">
        <f>G113</f>
        <v>1.6387487551223652</v>
      </c>
      <c r="H112" s="44">
        <v>2041.7</v>
      </c>
    </row>
    <row r="113" spans="1:9" ht="15">
      <c r="A113" s="50"/>
      <c r="B113" s="51" t="s">
        <v>157</v>
      </c>
      <c r="C113" s="52" t="s">
        <v>158</v>
      </c>
      <c r="D113" s="52" t="s">
        <v>116</v>
      </c>
      <c r="E113" s="52" t="s">
        <v>22</v>
      </c>
      <c r="F113" s="53">
        <f>1*110*365</f>
        <v>40150</v>
      </c>
      <c r="G113" s="53">
        <f>F113/H113/12</f>
        <v>1.6387487551223652</v>
      </c>
      <c r="H113" s="44">
        <v>2041.7</v>
      </c>
      <c r="I113" s="58"/>
    </row>
    <row r="114" ht="15">
      <c r="A114" s="30"/>
    </row>
    <row r="115" spans="1:7" s="18" customFormat="1" ht="15">
      <c r="A115" s="75" t="s">
        <v>164</v>
      </c>
      <c r="B115" s="75"/>
      <c r="C115" s="75"/>
      <c r="D115" s="75"/>
      <c r="E115" s="75"/>
      <c r="F115" s="75"/>
      <c r="G115" s="75"/>
    </row>
    <row r="116" spans="1:8" s="18" customFormat="1" ht="15">
      <c r="A116" s="59"/>
      <c r="B116" s="59"/>
      <c r="C116" s="59"/>
      <c r="D116" s="59"/>
      <c r="E116" s="59"/>
      <c r="F116" s="59"/>
      <c r="G116" s="59"/>
      <c r="H116" s="17"/>
    </row>
    <row r="117" spans="1:8" s="18" customFormat="1" ht="15">
      <c r="A117" s="60"/>
      <c r="B117" s="60"/>
      <c r="C117" s="61"/>
      <c r="D117" s="62"/>
      <c r="E117" s="60"/>
      <c r="F117" s="61"/>
      <c r="G117" s="62"/>
      <c r="H117" s="17"/>
    </row>
    <row r="118" spans="1:8" s="18" customFormat="1" ht="15">
      <c r="A118" s="76" t="s">
        <v>159</v>
      </c>
      <c r="B118" s="76"/>
      <c r="C118" s="76"/>
      <c r="D118" s="76"/>
      <c r="E118" s="76"/>
      <c r="F118" s="76"/>
      <c r="G118" s="76"/>
      <c r="H118" s="17"/>
    </row>
    <row r="119" spans="1:8" s="18" customFormat="1" ht="15">
      <c r="A119" s="76" t="s">
        <v>160</v>
      </c>
      <c r="B119" s="76"/>
      <c r="C119" s="76"/>
      <c r="D119" s="76"/>
      <c r="E119" s="76"/>
      <c r="F119" s="76"/>
      <c r="G119" s="76"/>
      <c r="H119" s="17"/>
    </row>
  </sheetData>
  <sheetProtection/>
  <mergeCells count="34">
    <mergeCell ref="A65:E65"/>
    <mergeCell ref="A115:G115"/>
    <mergeCell ref="A118:G118"/>
    <mergeCell ref="A119:G119"/>
    <mergeCell ref="A112:E112"/>
    <mergeCell ref="A96:E96"/>
    <mergeCell ref="A106:E106"/>
    <mergeCell ref="A69:E69"/>
    <mergeCell ref="A74:E74"/>
    <mergeCell ref="A86:E86"/>
    <mergeCell ref="A95:E95"/>
    <mergeCell ref="A34:E34"/>
    <mergeCell ref="A38:E38"/>
    <mergeCell ref="A39:E39"/>
    <mergeCell ref="A66:E66"/>
    <mergeCell ref="A43:E43"/>
    <mergeCell ref="A44:E44"/>
    <mergeCell ref="A46:E46"/>
    <mergeCell ref="A47:E47"/>
    <mergeCell ref="A49:E49"/>
    <mergeCell ref="A21:E21"/>
    <mergeCell ref="A22:E22"/>
    <mergeCell ref="A23:E23"/>
    <mergeCell ref="A54:E54"/>
    <mergeCell ref="A26:E26"/>
    <mergeCell ref="A27:E27"/>
    <mergeCell ref="A30:E30"/>
    <mergeCell ref="A33:E33"/>
    <mergeCell ref="A20:E20"/>
    <mergeCell ref="A12:B12"/>
    <mergeCell ref="G14:G15"/>
    <mergeCell ref="A17:B17"/>
    <mergeCell ref="A19:G19"/>
    <mergeCell ref="A18:B1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2014-09-19T02:58:30Z</cp:lastPrinted>
  <dcterms:created xsi:type="dcterms:W3CDTF">2013-08-08T06:06:26Z</dcterms:created>
  <dcterms:modified xsi:type="dcterms:W3CDTF">2014-09-19T02:58:57Z</dcterms:modified>
  <cp:category/>
  <cp:version/>
  <cp:contentType/>
  <cp:contentStatus/>
</cp:coreProperties>
</file>